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nk\dfs\DaneGrupowe\CRW\WZM\Wlasne\!!!MAJĄTEK_backup 1\DOBROWOLNA SPRZEDAŻ NIERUCHOMOŚCI\_WSPÓLNY FOLDER\KASIA\Kalkulator\"/>
    </mc:Choice>
  </mc:AlternateContent>
  <xr:revisionPtr revIDLastSave="0" documentId="13_ncr:1_{68356C31-0860-4A95-9A93-4D2454CD4649}" xr6:coauthVersionLast="36" xr6:coauthVersionMax="36" xr10:uidLastSave="{00000000-0000-0000-0000-000000000000}"/>
  <bookViews>
    <workbookView xWindow="0" yWindow="0" windowWidth="20490" windowHeight="7530" xr2:uid="{D1BC41A6-389F-4DDC-9B2F-8EA5BAEFAAB7}"/>
  </bookViews>
  <sheets>
    <sheet name="Kalkulator DSN PKO BP" sheetId="1" r:id="rId1"/>
  </sheets>
  <definedNames>
    <definedName name="_xlnm.Print_Area" localSheetId="0">'Kalkulator DSN PKO BP'!$A$1:$I$41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H22" i="1" l="1"/>
  <c r="H24" i="1" s="1"/>
  <c r="F24" i="1"/>
  <c r="D18" i="1"/>
  <c r="D16" i="1"/>
  <c r="H16" i="1" s="1"/>
  <c r="H18" i="1" l="1"/>
  <c r="H30" i="1" s="1"/>
  <c r="H34" i="1" s="1"/>
  <c r="D30" i="1"/>
  <c r="D32" i="1" s="1"/>
  <c r="F16" i="1"/>
  <c r="F18" i="1" s="1"/>
  <c r="F30" i="1" s="1"/>
  <c r="F34" i="1" s="1"/>
  <c r="H32" i="1" l="1"/>
  <c r="D34" i="1"/>
  <c r="F32" i="1" l="1"/>
</calcChain>
</file>

<file path=xl/sharedStrings.xml><?xml version="1.0" encoding="utf-8"?>
<sst xmlns="http://schemas.openxmlformats.org/spreadsheetml/2006/main" count="177" uniqueCount="34">
  <si>
    <t>Kalkulator korzyści</t>
  </si>
  <si>
    <t>Dobrowolnej Sprzedaży Nieruchomości</t>
  </si>
  <si>
    <t>Symulacja ma charakter jedynie orientacyjny i uproszczony, gdyż nie zawiera wszystkich możliwych kosztów, 
które mogą pojawić się przy sprzedaży nieruchomości. W zależności od stanu faktycznego i prawnego 
danej nieruchomości wysokość kosztów sądowych i komorniczych może się różnić.</t>
  </si>
  <si>
    <t>*</t>
  </si>
  <si>
    <t>Twoje aktualne zadłużenie 
z tytułu kredytu hipotecznego</t>
  </si>
  <si>
    <t>Dobrowolna 
Sprzedaż Nieruchomości</t>
  </si>
  <si>
    <t xml:space="preserve"> </t>
  </si>
  <si>
    <t>WARIANT I</t>
  </si>
  <si>
    <t>WARIANT II</t>
  </si>
  <si>
    <t>WARIANT III</t>
  </si>
  <si>
    <t>Samodzielna sprzedaż 
nieruchomości na wolnym rynku</t>
  </si>
  <si>
    <t>Przewidywany termin 
sprzedaży nieruchomości</t>
  </si>
  <si>
    <t>Dzisiejsza data</t>
  </si>
  <si>
    <t>Zakładany średni czas sprzedaży: 1 rok</t>
  </si>
  <si>
    <t>Zakładany średni czas sprzedaży: 1,5 roku</t>
  </si>
  <si>
    <t>Twoje zadłużenie w chwili 
sprzedaży nieruchomości</t>
  </si>
  <si>
    <t>Spadek wartości</t>
  </si>
  <si>
    <t>nie dotyczy</t>
  </si>
  <si>
    <t>Cena sprzedaży</t>
  </si>
  <si>
    <t>Koszty sprzedaży</t>
  </si>
  <si>
    <t>Koszty sprzedaży w przymusowej sprzedaży nieruchomości stanowią 
sumę kosztów sądowych oraz kosztów komorniczych**</t>
  </si>
  <si>
    <t>ROZLICZENIE WARIANTÓW</t>
  </si>
  <si>
    <t>Środki na spłatę Twoich zobowiązań</t>
  </si>
  <si>
    <t>Pozostałe zadłużenie 
do restrukturyzacji / windykacji</t>
  </si>
  <si>
    <t>Środki dla Ciebie</t>
  </si>
  <si>
    <t>*Należy edytować tylko żółte pola.
**Wyżej wymienione koszty sprzedaży dla przyjętej symulacji stanowią sumę: kosztów sądowych wynikających z ustawy z dnia 28.07.2005r. o kosztach sądowych w sprawach cywilnych 
(Dz.U. z 2018r., poz. 300 t.j.) oraz kosztów komorniczych wynikających z ustawy z dnia 28.02.2018r. o kosztach komorniczych (Dz.U. z 2018r., poz. 770). Koszty sądowe, opłaty stałe oraz wydatki poniesione przez komornika (np.:  należności biegłego i tłumaczy, koszty ogłoszeń) – wynoszą średnio 3 000 zł  (co stanowi założenie na potrzeby niniejszej symulacji) zaś opłata stosunkowa ściągana od dłużnika wynosi  10% wartości wyegzekwowanego świadczenia (sprzedanej nieruchomości), lecz nie więcej niż 50 000 zł.</t>
  </si>
  <si>
    <r>
      <rPr>
        <sz val="8"/>
        <color theme="1"/>
        <rFont val="PKO Bank Polski"/>
        <family val="2"/>
        <charset val="238"/>
      </rPr>
      <t>Przymusowa sprzedaż nieruchomości 
w 1.</t>
    </r>
    <r>
      <rPr>
        <b/>
        <sz val="8"/>
        <color theme="1"/>
        <rFont val="PKO Bank Polski"/>
        <family val="2"/>
        <charset val="238"/>
      </rPr>
      <t xml:space="preserve"> licytacji </t>
    </r>
    <r>
      <rPr>
        <sz val="8"/>
        <color theme="1"/>
        <rFont val="PKO Bank Polski"/>
        <family val="2"/>
        <charset val="238"/>
      </rPr>
      <t xml:space="preserve">przez komornika sądowego </t>
    </r>
  </si>
  <si>
    <r>
      <rPr>
        <sz val="8"/>
        <color theme="1"/>
        <rFont val="PKO Bank Polski"/>
        <family val="2"/>
        <charset val="238"/>
      </rPr>
      <t xml:space="preserve">Przymusowa sprzedaż nieruchomości 
w </t>
    </r>
    <r>
      <rPr>
        <b/>
        <sz val="8"/>
        <color theme="1"/>
        <rFont val="PKO Bank Polski"/>
        <family val="2"/>
        <charset val="238"/>
      </rPr>
      <t xml:space="preserve">2. licytacji </t>
    </r>
    <r>
      <rPr>
        <sz val="8"/>
        <color theme="1"/>
        <rFont val="PKO Bank Polski"/>
        <family val="2"/>
        <charset val="238"/>
      </rPr>
      <t xml:space="preserve">przez komornika sądowego </t>
    </r>
  </si>
  <si>
    <r>
      <rPr>
        <b/>
        <sz val="8"/>
        <color rgb="FFFF0000"/>
        <rFont val="PKO Bank Polski"/>
        <family val="2"/>
        <charset val="238"/>
      </rPr>
      <t>Powód spadku wartości</t>
    </r>
    <r>
      <rPr>
        <sz val="8"/>
        <rFont val="PKO Bank Polski"/>
        <family val="2"/>
        <charset val="238"/>
      </rPr>
      <t xml:space="preserve"> - 1. </t>
    </r>
    <r>
      <rPr>
        <sz val="8"/>
        <color theme="1"/>
        <rFont val="PKO Bank Polski"/>
        <family val="2"/>
        <charset val="238"/>
      </rPr>
      <t>licytacja
(3/4  wartości nieruchomości)</t>
    </r>
  </si>
  <si>
    <r>
      <rPr>
        <b/>
        <sz val="8"/>
        <color rgb="FFFF0000"/>
        <rFont val="PKO Bank Polski"/>
        <family val="2"/>
        <charset val="238"/>
      </rPr>
      <t>Powód spadku wartości</t>
    </r>
    <r>
      <rPr>
        <sz val="8"/>
        <rFont val="PKO Bank Polski"/>
        <family val="2"/>
        <charset val="238"/>
      </rPr>
      <t xml:space="preserve"> - </t>
    </r>
    <r>
      <rPr>
        <sz val="8"/>
        <color theme="1"/>
        <rFont val="PKO Bank Polski"/>
        <family val="2"/>
        <charset val="238"/>
      </rPr>
      <t>2. licytacja 
(2/3 wartości nieruchomości)</t>
    </r>
  </si>
  <si>
    <r>
      <t>PKO Bank Polski pokrywa wynagrodzenie pośrednika</t>
    </r>
    <r>
      <rPr>
        <sz val="8"/>
        <rFont val="PKO Bank Polski"/>
        <family val="2"/>
        <charset val="238"/>
      </rPr>
      <t xml:space="preserve"> w obrocie nieruchomościami</t>
    </r>
  </si>
  <si>
    <t>Cena nieruchomości</t>
  </si>
  <si>
    <t>Wzrost zadłużenia odsetki karne - obecnie na poziomie 24,5% w skali roku</t>
  </si>
  <si>
    <t>Autor: Łukasz 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</si>
</sst>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\ &quot;zł&quot;"/>
    <numFmt numFmtId="165" formatCode="_-* #,##0.0\ &quot;zł&quot;_-;\-* #,##0.0\ &quot;zł&quot;_-;_-* &quot;-&quot;\ &quot;zł&quot;_-;_-@_-"/>
  </numFmts>
  <fonts count="24" x14ac:knownFonts="1">
    <font>
      <sz val="11"/>
      <color theme="1"/>
      <name val="PKO Bank Polski Rg"/>
      <family val="2"/>
      <charset val="238"/>
    </font>
    <font>
      <sz val="11"/>
      <color theme="1"/>
      <name val="PKO Bank Polski Rg"/>
      <family val="2"/>
      <charset val="238"/>
    </font>
    <font>
      <b/>
      <sz val="10"/>
      <color theme="0"/>
      <name val="PKO Bank Polski"/>
      <family val="2"/>
      <charset val="238"/>
    </font>
    <font>
      <b/>
      <sz val="18"/>
      <color theme="1"/>
      <name val="PKO Bank Polski"/>
      <family val="2"/>
      <charset val="238"/>
    </font>
    <font>
      <sz val="11"/>
      <color theme="1"/>
      <name val="PKO Bank Polski"/>
      <family val="2"/>
      <charset val="238"/>
    </font>
    <font>
      <b/>
      <sz val="10"/>
      <color rgb="FFFF0000"/>
      <name val="PKO Bank Polski"/>
      <family val="2"/>
      <charset val="238"/>
    </font>
    <font>
      <b/>
      <sz val="10"/>
      <name val="PKO Bank Polski"/>
      <family val="2"/>
      <charset val="238"/>
    </font>
    <font>
      <b/>
      <sz val="12"/>
      <color theme="1"/>
      <name val="PKO Bank Polski"/>
      <family val="2"/>
      <charset val="238"/>
    </font>
    <font>
      <sz val="10"/>
      <name val="PKO Bank Polski"/>
      <family val="2"/>
      <charset val="238"/>
    </font>
    <font>
      <b/>
      <sz val="11"/>
      <color rgb="FF00488C"/>
      <name val="PKO Bank Polski"/>
      <family val="2"/>
      <charset val="238"/>
    </font>
    <font>
      <b/>
      <sz val="11"/>
      <name val="PKO Bank Polski"/>
      <family val="2"/>
      <charset val="238"/>
    </font>
    <font>
      <b/>
      <sz val="10"/>
      <color theme="1"/>
      <name val="PKO Bank Polski"/>
      <family val="2"/>
      <charset val="238"/>
    </font>
    <font>
      <sz val="8"/>
      <color theme="1"/>
      <name val="PKO Bank Polski"/>
      <family val="2"/>
      <charset val="238"/>
    </font>
    <font>
      <b/>
      <sz val="8"/>
      <color theme="1"/>
      <name val="PKO Bank Polski"/>
      <family val="2"/>
      <charset val="238"/>
    </font>
    <font>
      <sz val="10"/>
      <color theme="1"/>
      <name val="PKO Bank Polski"/>
      <family val="2"/>
      <charset val="238"/>
    </font>
    <font>
      <b/>
      <sz val="8"/>
      <name val="PKO Bank Polski"/>
      <family val="2"/>
      <charset val="238"/>
    </font>
    <font>
      <sz val="8"/>
      <name val="PKO Bank Polski"/>
      <family val="2"/>
      <charset val="238"/>
    </font>
    <font>
      <sz val="9"/>
      <color theme="1"/>
      <name val="PKO Bank Polski"/>
      <family val="2"/>
      <charset val="238"/>
    </font>
    <font>
      <b/>
      <sz val="8"/>
      <color rgb="FFFF0000"/>
      <name val="PKO Bank Polski"/>
      <family val="2"/>
      <charset val="238"/>
    </font>
    <font>
      <sz val="10"/>
      <color rgb="FFFF0000"/>
      <name val="PKO Bank Polski"/>
      <family val="2"/>
      <charset val="238"/>
    </font>
    <font>
      <b/>
      <sz val="11"/>
      <color theme="1"/>
      <name val="PKO Bank Polski"/>
      <family val="2"/>
      <charset val="238"/>
    </font>
    <font>
      <sz val="11"/>
      <color rgb="FF00488C"/>
      <name val="PKO Bank Polski"/>
      <family val="2"/>
      <charset val="238"/>
    </font>
    <font>
      <sz val="11"/>
      <color rgb="FFFF0000"/>
      <name val="PKO Bank Polski"/>
      <family val="2"/>
      <charset val="238"/>
    </font>
    <font>
      <b/>
      <sz val="16"/>
      <color theme="0"/>
      <name val="PKO Bank Polsk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488C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88">
    <xf numFmtId="0" fontId="0" fillId="0" borderId="0" xfId="0"/>
    <xf numFmtId="0" fontId="4" fillId="5" borderId="0" xfId="0" applyFont="1" applyFill="1" applyBorder="1"/>
    <xf numFmtId="42" fontId="7" fillId="6" borderId="0" xfId="1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vertical="top"/>
    </xf>
    <xf numFmtId="0" fontId="8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left"/>
    </xf>
    <xf numFmtId="0" fontId="10" fillId="7" borderId="0" xfId="3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3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Protection="1">
      <protection locked="0"/>
    </xf>
    <xf numFmtId="14" fontId="14" fillId="8" borderId="0" xfId="0" applyNumberFormat="1" applyFont="1" applyFill="1" applyBorder="1" applyAlignment="1">
      <alignment horizontal="center" vertical="center" wrapText="1"/>
    </xf>
    <xf numFmtId="14" fontId="14" fillId="5" borderId="0" xfId="0" applyNumberFormat="1" applyFont="1" applyFill="1" applyBorder="1" applyAlignment="1">
      <alignment horizontal="center" vertical="center" wrapText="1"/>
    </xf>
    <xf numFmtId="42" fontId="14" fillId="2" borderId="0" xfId="2" applyNumberFormat="1" applyFont="1" applyBorder="1" applyAlignment="1">
      <alignment horizontal="center" vertical="center"/>
    </xf>
    <xf numFmtId="42" fontId="14" fillId="5" borderId="0" xfId="2" applyNumberFormat="1" applyFont="1" applyFill="1" applyBorder="1" applyAlignment="1">
      <alignment horizontal="center" vertical="center"/>
    </xf>
    <xf numFmtId="42" fontId="14" fillId="8" borderId="0" xfId="1" applyNumberFormat="1" applyFont="1" applyFill="1" applyBorder="1" applyAlignment="1">
      <alignment horizontal="center" vertical="center"/>
    </xf>
    <xf numFmtId="42" fontId="14" fillId="5" borderId="0" xfId="1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center" vertical="top" wrapText="1"/>
    </xf>
    <xf numFmtId="9" fontId="5" fillId="8" borderId="0" xfId="1" applyNumberFormat="1" applyFont="1" applyFill="1" applyBorder="1" applyAlignment="1">
      <alignment horizontal="center" vertical="center"/>
    </xf>
    <xf numFmtId="9" fontId="14" fillId="5" borderId="0" xfId="1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right" vertical="center"/>
    </xf>
    <xf numFmtId="164" fontId="17" fillId="5" borderId="0" xfId="2" applyNumberFormat="1" applyFont="1" applyFill="1" applyBorder="1" applyAlignment="1">
      <alignment horizontal="center" vertical="center" wrapText="1"/>
    </xf>
    <xf numFmtId="164" fontId="12" fillId="5" borderId="0" xfId="1" applyNumberFormat="1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right"/>
    </xf>
    <xf numFmtId="0" fontId="14" fillId="5" borderId="0" xfId="0" applyFont="1" applyFill="1" applyBorder="1"/>
    <xf numFmtId="44" fontId="19" fillId="8" borderId="0" xfId="1" applyNumberFormat="1" applyFont="1" applyFill="1" applyBorder="1" applyAlignment="1">
      <alignment horizontal="center" vertical="center"/>
    </xf>
    <xf numFmtId="44" fontId="19" fillId="5" borderId="0" xfId="1" applyNumberFormat="1" applyFont="1" applyFill="1" applyBorder="1" applyAlignment="1">
      <alignment horizontal="center" vertical="center"/>
    </xf>
    <xf numFmtId="42" fontId="21" fillId="2" borderId="0" xfId="2" applyNumberFormat="1" applyFont="1" applyBorder="1" applyAlignment="1">
      <alignment horizontal="center" vertical="center"/>
    </xf>
    <xf numFmtId="42" fontId="4" fillId="5" borderId="0" xfId="2" applyNumberFormat="1" applyFont="1" applyFill="1" applyBorder="1" applyAlignment="1">
      <alignment horizontal="center" vertical="center"/>
    </xf>
    <xf numFmtId="44" fontId="22" fillId="9" borderId="0" xfId="1" applyNumberFormat="1" applyFont="1" applyFill="1" applyBorder="1" applyAlignment="1">
      <alignment horizontal="center" vertical="center"/>
    </xf>
    <xf numFmtId="44" fontId="22" fillId="5" borderId="0" xfId="1" applyNumberFormat="1" applyFont="1" applyFill="1" applyBorder="1" applyAlignment="1">
      <alignment horizontal="center" vertical="center"/>
    </xf>
    <xf numFmtId="42" fontId="23" fillId="10" borderId="0" xfId="1" applyNumberFormat="1" applyFont="1" applyFill="1" applyBorder="1" applyAlignment="1">
      <alignment horizontal="right" vertical="center" wrapText="1"/>
    </xf>
    <xf numFmtId="42" fontId="23" fillId="5" borderId="0" xfId="1" applyNumberFormat="1" applyFont="1" applyFill="1" applyBorder="1" applyAlignment="1">
      <alignment horizontal="right" vertical="center" wrapText="1"/>
    </xf>
    <xf numFmtId="42" fontId="23" fillId="4" borderId="0" xfId="1" applyNumberFormat="1" applyFont="1" applyFill="1" applyBorder="1" applyAlignment="1">
      <alignment horizontal="right" vertical="center"/>
    </xf>
    <xf numFmtId="42" fontId="23" fillId="5" borderId="0" xfId="1" applyNumberFormat="1" applyFont="1" applyFill="1" applyBorder="1" applyAlignment="1">
      <alignment horizontal="right" vertical="center"/>
    </xf>
    <xf numFmtId="165" fontId="23" fillId="4" borderId="0" xfId="1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right" vertical="center" wrapText="1"/>
    </xf>
    <xf numFmtId="42" fontId="5" fillId="5" borderId="0" xfId="1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4" fillId="5" borderId="5" xfId="0" applyFont="1" applyFill="1" applyBorder="1"/>
    <xf numFmtId="0" fontId="6" fillId="5" borderId="4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/>
    <xf numFmtId="0" fontId="4" fillId="5" borderId="8" xfId="0" applyFont="1" applyFill="1" applyBorder="1"/>
    <xf numFmtId="0" fontId="4" fillId="5" borderId="1" xfId="0" applyFont="1" applyFill="1" applyBorder="1" applyAlignment="1">
      <alignment horizontal="left"/>
    </xf>
    <xf numFmtId="164" fontId="9" fillId="5" borderId="2" xfId="2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14" fillId="5" borderId="4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/>
    </xf>
    <xf numFmtId="0" fontId="13" fillId="5" borderId="6" xfId="0" applyFont="1" applyFill="1" applyBorder="1" applyAlignment="1">
      <alignment horizontal="right" vertical="center" wrapText="1"/>
    </xf>
    <xf numFmtId="0" fontId="13" fillId="5" borderId="7" xfId="0" applyFont="1" applyFill="1" applyBorder="1" applyAlignment="1">
      <alignment horizontal="right" vertical="center" wrapText="1"/>
    </xf>
    <xf numFmtId="0" fontId="15" fillId="5" borderId="7" xfId="0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20" fillId="5" borderId="2" xfId="0" applyFont="1" applyFill="1" applyBorder="1" applyAlignment="1">
      <alignment horizontal="center"/>
    </xf>
    <xf numFmtId="0" fontId="20" fillId="5" borderId="0" xfId="0" applyFont="1" applyFill="1" applyBorder="1"/>
    <xf numFmtId="0" fontId="14" fillId="5" borderId="4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/>
    </xf>
    <xf numFmtId="0" fontId="4" fillId="5" borderId="6" xfId="0" applyFont="1" applyFill="1" applyBorder="1"/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2" fillId="5" borderId="7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</cellXfs>
  <cellStyles count="4">
    <cellStyle name="20% — akcent 1" xfId="2" builtinId="30"/>
    <cellStyle name="40% — akcent 1" xfId="3" builtinId="31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132203</xdr:colOff>
      <xdr:row>0</xdr:row>
      <xdr:rowOff>133633</xdr:rowOff>
    </xdr:from>
    <xdr:to>
      <xdr:col>2</xdr:col>
      <xdr:colOff>281467</xdr:colOff>
      <xdr:row>0</xdr:row>
      <xdr:rowOff>2052078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337850-DBEF-4722-A754-A00D4224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3" y="133633"/>
          <a:ext cx="1887577" cy="1918445"/>
        </a:xfrm>
        <a:prstGeom prst="rect">
          <a:avLst/>
        </a:prstGeom>
      </xdr:spPr>
    </xdr:pic>
    <xdr:clientData/>
  </xdr:twoCellAnchor>
  <xdr:twoCellAnchor editAs="oneCell">
    <xdr:from>
      <xdr:col>3</xdr:col>
      <xdr:colOff>11207</xdr:colOff>
      <xdr:row>0</xdr:row>
      <xdr:rowOff>0</xdr:rowOff>
    </xdr:from>
    <xdr:to>
      <xdr:col>8</xdr:col>
      <xdr:colOff>1</xdr:colOff>
      <xdr:row>3</xdr:row>
      <xdr:rowOff>135597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56557B9-960A-434E-A976-93363605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0207" y="0"/>
          <a:ext cx="9054352" cy="270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D9F3-1716-4BBC-B5E7-E0938ECB35A1}">
  <dimension ref="A1:I496"/>
  <sheetViews>
    <sheetView tabSelected="1" topLeftCell="A10" zoomScale="90" zoomScaleNormal="90" zoomScaleSheetLayoutView="25" workbookViewId="0">
      <selection activeCell="M34" sqref="M34"/>
    </sheetView>
  </sheetViews>
  <sheetFormatPr defaultRowHeight="15.75" x14ac:dyDescent="0.3"/>
  <cols>
    <col min="1" max="1" width="13.5" customWidth="1"/>
    <col min="2" max="2" width="9.25" customWidth="1"/>
    <col min="3" max="3" width="5.75" customWidth="1"/>
    <col min="4" max="4" width="38.25" customWidth="1"/>
    <col min="6" max="6" width="31.875" customWidth="1"/>
    <col min="8" max="8" width="30.875" customWidth="1"/>
    <col min="9" max="9" width="12.75" customWidth="1"/>
  </cols>
  <sheetData>
    <row r="1" spans="1:9" ht="170.25" customHeight="1" x14ac:dyDescent="0.3">
      <c r="A1" s="54"/>
      <c r="B1" s="55"/>
      <c r="C1" s="55"/>
      <c r="D1" s="55"/>
      <c r="E1" s="55"/>
      <c r="F1" s="55"/>
      <c r="G1" s="55"/>
      <c r="H1" s="55"/>
      <c r="I1" s="56"/>
    </row>
    <row r="2" spans="1:9" x14ac:dyDescent="0.3">
      <c r="A2" s="57"/>
      <c r="B2" s="1"/>
      <c r="C2" s="1"/>
      <c r="D2" s="1"/>
      <c r="E2" s="1"/>
      <c r="F2" s="1"/>
      <c r="G2" s="1"/>
      <c r="H2" s="1"/>
      <c r="I2" s="58"/>
    </row>
    <row r="3" spans="1:9" x14ac:dyDescent="0.3">
      <c r="A3" s="57"/>
      <c r="B3" s="1"/>
      <c r="C3" s="1"/>
      <c r="D3" s="1"/>
      <c r="E3" s="1"/>
      <c r="F3" s="1"/>
      <c r="G3" s="1"/>
      <c r="H3" s="1"/>
      <c r="I3" s="58"/>
    </row>
    <row r="4" spans="1:9" ht="22.5" customHeight="1" x14ac:dyDescent="0.3">
      <c r="A4" s="57"/>
      <c r="B4" s="1"/>
      <c r="C4" s="1"/>
      <c r="D4" s="1"/>
      <c r="E4" s="1"/>
      <c r="F4" s="1"/>
      <c r="G4" s="1"/>
      <c r="H4" s="1"/>
      <c r="I4" s="58"/>
    </row>
    <row r="5" spans="1:9" ht="24" x14ac:dyDescent="0.4">
      <c r="A5" s="57"/>
      <c r="B5" s="1"/>
      <c r="C5" s="1"/>
      <c r="D5" s="48" t="s">
        <v>0</v>
      </c>
      <c r="E5" s="48"/>
      <c r="F5" s="48"/>
      <c r="G5" s="48"/>
      <c r="H5" s="48"/>
      <c r="I5" s="58"/>
    </row>
    <row r="6" spans="1:9" ht="24" x14ac:dyDescent="0.4">
      <c r="A6" s="57"/>
      <c r="B6" s="1"/>
      <c r="C6" s="1"/>
      <c r="D6" s="48" t="s">
        <v>1</v>
      </c>
      <c r="E6" s="48"/>
      <c r="F6" s="48"/>
      <c r="G6" s="48"/>
      <c r="H6" s="48"/>
      <c r="I6" s="58"/>
    </row>
    <row r="7" spans="1:9" x14ac:dyDescent="0.3">
      <c r="A7" s="57"/>
      <c r="B7" s="1"/>
      <c r="C7" s="1"/>
      <c r="D7" s="1"/>
      <c r="E7" s="1"/>
      <c r="F7" s="1"/>
      <c r="G7" s="1"/>
      <c r="H7" s="1"/>
      <c r="I7" s="58"/>
    </row>
    <row r="8" spans="1:9" ht="45.75" customHeight="1" x14ac:dyDescent="0.3">
      <c r="A8" s="57"/>
      <c r="B8" s="1"/>
      <c r="C8" s="1"/>
      <c r="D8" s="53" t="s">
        <v>2</v>
      </c>
      <c r="E8" s="53"/>
      <c r="F8" s="53"/>
      <c r="G8" s="53"/>
      <c r="H8" s="53"/>
      <c r="I8" s="58"/>
    </row>
    <row r="9" spans="1:9" x14ac:dyDescent="0.3">
      <c r="A9" s="57"/>
      <c r="B9" s="1"/>
      <c r="C9" s="1"/>
      <c r="D9" s="43"/>
      <c r="E9" s="43"/>
      <c r="F9" s="43"/>
      <c r="G9" s="43"/>
      <c r="H9" s="43"/>
      <c r="I9" s="58"/>
    </row>
    <row r="10" spans="1:9" ht="27" x14ac:dyDescent="0.3">
      <c r="A10" s="59" t="s">
        <v>31</v>
      </c>
      <c r="B10" s="44"/>
      <c r="C10" s="1"/>
      <c r="D10" s="2">
        <v>400000</v>
      </c>
      <c r="E10" s="3" t="s">
        <v>3</v>
      </c>
      <c r="F10" s="42" t="s">
        <v>4</v>
      </c>
      <c r="G10" s="4"/>
      <c r="H10" s="2">
        <v>300000</v>
      </c>
      <c r="I10" s="58" t="s">
        <v>3</v>
      </c>
    </row>
    <row r="11" spans="1:9" x14ac:dyDescent="0.3">
      <c r="A11" s="60"/>
      <c r="B11" s="61"/>
      <c r="C11" s="61"/>
      <c r="D11" s="61"/>
      <c r="E11" s="61"/>
      <c r="F11" s="61"/>
      <c r="G11" s="61"/>
      <c r="H11" s="61"/>
      <c r="I11" s="62"/>
    </row>
    <row r="12" spans="1:9" ht="30" x14ac:dyDescent="0.3">
      <c r="A12" s="63"/>
      <c r="B12" s="55"/>
      <c r="C12" s="55"/>
      <c r="D12" s="64" t="s">
        <v>5</v>
      </c>
      <c r="E12" s="55"/>
      <c r="F12" s="65"/>
      <c r="G12" s="55"/>
      <c r="H12" s="65"/>
      <c r="I12" s="56"/>
    </row>
    <row r="13" spans="1:9" x14ac:dyDescent="0.3">
      <c r="A13" s="66" t="s">
        <v>6</v>
      </c>
      <c r="B13" s="45"/>
      <c r="C13" s="1"/>
      <c r="D13" s="6" t="s">
        <v>7</v>
      </c>
      <c r="E13" s="7"/>
      <c r="F13" s="6" t="s">
        <v>8</v>
      </c>
      <c r="G13" s="8"/>
      <c r="H13" s="6" t="s">
        <v>9</v>
      </c>
      <c r="I13" s="58"/>
    </row>
    <row r="14" spans="1:9" ht="22.5" x14ac:dyDescent="0.3">
      <c r="A14" s="67"/>
      <c r="B14" s="46"/>
      <c r="C14" s="1"/>
      <c r="D14" s="9" t="s">
        <v>10</v>
      </c>
      <c r="E14" s="10"/>
      <c r="F14" s="11" t="s">
        <v>26</v>
      </c>
      <c r="G14" s="12"/>
      <c r="H14" s="11" t="s">
        <v>27</v>
      </c>
      <c r="I14" s="58"/>
    </row>
    <row r="15" spans="1:9" x14ac:dyDescent="0.3">
      <c r="A15" s="68"/>
      <c r="B15" s="1"/>
      <c r="C15" s="13"/>
      <c r="D15" s="1"/>
      <c r="E15" s="1"/>
      <c r="F15" s="1"/>
      <c r="G15" s="1"/>
      <c r="H15" s="1"/>
      <c r="I15" s="58"/>
    </row>
    <row r="16" spans="1:9" ht="24.75" customHeight="1" x14ac:dyDescent="0.3">
      <c r="A16" s="69" t="s">
        <v>11</v>
      </c>
      <c r="B16" s="49"/>
      <c r="C16" s="1"/>
      <c r="D16" s="14">
        <f ca="1">TODAY()</f>
        <v>45070</v>
      </c>
      <c r="E16" s="15"/>
      <c r="F16" s="14">
        <f ca="1">D16+365</f>
        <v>45435</v>
      </c>
      <c r="G16" s="15"/>
      <c r="H16" s="14">
        <f ca="1">D16+547</f>
        <v>45617</v>
      </c>
      <c r="I16" s="58"/>
    </row>
    <row r="17" spans="1:9" x14ac:dyDescent="0.3">
      <c r="A17" s="68"/>
      <c r="B17" s="1"/>
      <c r="C17" s="1"/>
      <c r="D17" s="41" t="s">
        <v>12</v>
      </c>
      <c r="E17" s="41"/>
      <c r="F17" s="41" t="s">
        <v>13</v>
      </c>
      <c r="G17" s="41"/>
      <c r="H17" s="41" t="s">
        <v>14</v>
      </c>
      <c r="I17" s="58"/>
    </row>
    <row r="18" spans="1:9" ht="27.75" customHeight="1" x14ac:dyDescent="0.3">
      <c r="A18" s="70" t="s">
        <v>15</v>
      </c>
      <c r="B18" s="51"/>
      <c r="C18" s="1"/>
      <c r="D18" s="16">
        <f>H10</f>
        <v>300000</v>
      </c>
      <c r="E18" s="17"/>
      <c r="F18" s="18">
        <f ca="1">$D$18*24.5%*($F$16-$D$16)/365+$D$18</f>
        <v>373500</v>
      </c>
      <c r="G18" s="19"/>
      <c r="H18" s="18">
        <f ca="1">$D$18*24.5%*($H$16-$D$16)/365+$D$18</f>
        <v>410149.31506849313</v>
      </c>
      <c r="I18" s="58"/>
    </row>
    <row r="19" spans="1:9" x14ac:dyDescent="0.3">
      <c r="A19" s="68"/>
      <c r="B19" s="1"/>
      <c r="C19" s="1"/>
      <c r="D19" s="20"/>
      <c r="E19" s="21"/>
      <c r="F19" s="52" t="s">
        <v>32</v>
      </c>
      <c r="G19" s="52"/>
      <c r="H19" s="52"/>
      <c r="I19" s="58"/>
    </row>
    <row r="20" spans="1:9" x14ac:dyDescent="0.3">
      <c r="A20" s="69" t="s">
        <v>16</v>
      </c>
      <c r="B20" s="49"/>
      <c r="C20" s="1"/>
      <c r="D20" s="16" t="s">
        <v>17</v>
      </c>
      <c r="E20" s="17"/>
      <c r="F20" s="22">
        <v>0.25</v>
      </c>
      <c r="G20" s="23"/>
      <c r="H20" s="22">
        <v>0.33</v>
      </c>
      <c r="I20" s="58"/>
    </row>
    <row r="21" spans="1:9" ht="22.5" x14ac:dyDescent="0.3">
      <c r="A21" s="71"/>
      <c r="B21" s="24"/>
      <c r="C21" s="1"/>
      <c r="D21" s="1"/>
      <c r="E21" s="25"/>
      <c r="F21" s="26" t="s">
        <v>28</v>
      </c>
      <c r="G21" s="26"/>
      <c r="H21" s="26" t="s">
        <v>29</v>
      </c>
      <c r="I21" s="58"/>
    </row>
    <row r="22" spans="1:9" x14ac:dyDescent="0.3">
      <c r="A22" s="69" t="s">
        <v>18</v>
      </c>
      <c r="B22" s="49"/>
      <c r="C22" s="1"/>
      <c r="D22" s="16">
        <f>D10</f>
        <v>400000</v>
      </c>
      <c r="E22" s="17"/>
      <c r="F22" s="18">
        <f>D10*(1-F20)</f>
        <v>300000</v>
      </c>
      <c r="G22" s="19"/>
      <c r="H22" s="18">
        <f>D10*(1-H20)</f>
        <v>268000</v>
      </c>
      <c r="I22" s="58"/>
    </row>
    <row r="23" spans="1:9" x14ac:dyDescent="0.3">
      <c r="A23" s="72"/>
      <c r="B23" s="27"/>
      <c r="C23" s="1"/>
      <c r="D23" s="28"/>
      <c r="E23" s="28"/>
      <c r="F23" s="28"/>
      <c r="G23" s="28"/>
      <c r="H23" s="28"/>
      <c r="I23" s="58"/>
    </row>
    <row r="24" spans="1:9" x14ac:dyDescent="0.3">
      <c r="A24" s="69" t="s">
        <v>19</v>
      </c>
      <c r="B24" s="49"/>
      <c r="C24" s="1"/>
      <c r="D24" s="16" t="s">
        <v>17</v>
      </c>
      <c r="E24" s="17"/>
      <c r="F24" s="29">
        <f>IF((0.1*F22)&lt;50000,0.1*F22,50000)+3000</f>
        <v>33000</v>
      </c>
      <c r="G24" s="30"/>
      <c r="H24" s="29">
        <f>IF((0.1*H22)&lt;50000,0.1*H22,50000)+3000</f>
        <v>29800</v>
      </c>
      <c r="I24" s="58"/>
    </row>
    <row r="25" spans="1:9" ht="22.5" x14ac:dyDescent="0.3">
      <c r="A25" s="73"/>
      <c r="B25" s="74"/>
      <c r="C25" s="61"/>
      <c r="D25" s="75" t="s">
        <v>30</v>
      </c>
      <c r="E25" s="76"/>
      <c r="F25" s="77" t="s">
        <v>20</v>
      </c>
      <c r="G25" s="77"/>
      <c r="H25" s="77"/>
      <c r="I25" s="62"/>
    </row>
    <row r="26" spans="1:9" x14ac:dyDescent="0.3">
      <c r="A26" s="5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54"/>
      <c r="B27" s="55"/>
      <c r="C27" s="55"/>
      <c r="D27" s="78"/>
      <c r="E27" s="78"/>
      <c r="F27" s="78"/>
      <c r="G27" s="78"/>
      <c r="H27" s="78"/>
      <c r="I27" s="56"/>
    </row>
    <row r="28" spans="1:9" x14ac:dyDescent="0.3">
      <c r="A28" s="57"/>
      <c r="B28" s="1"/>
      <c r="C28" s="1"/>
      <c r="D28" s="1"/>
      <c r="E28" s="1"/>
      <c r="F28" s="79" t="s">
        <v>21</v>
      </c>
      <c r="G28" s="1"/>
      <c r="H28" s="1"/>
      <c r="I28" s="58"/>
    </row>
    <row r="29" spans="1:9" x14ac:dyDescent="0.3">
      <c r="A29" s="68"/>
      <c r="B29" s="1"/>
      <c r="C29" s="1"/>
      <c r="D29" s="1"/>
      <c r="E29" s="1"/>
      <c r="F29" s="1"/>
      <c r="G29" s="1"/>
      <c r="H29" s="1"/>
      <c r="I29" s="58"/>
    </row>
    <row r="30" spans="1:9" x14ac:dyDescent="0.3">
      <c r="A30" s="69" t="s">
        <v>22</v>
      </c>
      <c r="B30" s="49"/>
      <c r="C30" s="1"/>
      <c r="D30" s="31">
        <f>IF(D22&gt;D18,D18,D22)</f>
        <v>300000</v>
      </c>
      <c r="E30" s="32"/>
      <c r="F30" s="33">
        <f ca="1">IF((F22-F24)&gt;F18,F18,F22-F24)</f>
        <v>267000</v>
      </c>
      <c r="G30" s="34"/>
      <c r="H30" s="33">
        <f ca="1">IF((H22-H24)&gt;H18,H18,H22-H24)</f>
        <v>238200</v>
      </c>
      <c r="I30" s="58"/>
    </row>
    <row r="31" spans="1:9" x14ac:dyDescent="0.3">
      <c r="A31" s="80"/>
      <c r="B31" s="40"/>
      <c r="C31" s="1"/>
      <c r="D31" s="1"/>
      <c r="E31" s="1"/>
      <c r="F31" s="1"/>
      <c r="G31" s="1"/>
      <c r="H31" s="1"/>
      <c r="I31" s="58"/>
    </row>
    <row r="32" spans="1:9" ht="29.25" customHeight="1" x14ac:dyDescent="0.3">
      <c r="A32" s="69" t="s">
        <v>23</v>
      </c>
      <c r="B32" s="49"/>
      <c r="C32" s="1"/>
      <c r="D32" s="31">
        <f>D18-D30</f>
        <v>0</v>
      </c>
      <c r="E32" s="32"/>
      <c r="F32" s="33">
        <f ca="1">F18-F30</f>
        <v>106500</v>
      </c>
      <c r="G32" s="34"/>
      <c r="H32" s="33">
        <f ca="1">H18-H30</f>
        <v>171949.31506849313</v>
      </c>
      <c r="I32" s="58"/>
    </row>
    <row r="33" spans="1:9" x14ac:dyDescent="0.3">
      <c r="A33" s="80"/>
      <c r="B33" s="40"/>
      <c r="C33" s="1"/>
      <c r="D33" s="1"/>
      <c r="E33" s="1"/>
      <c r="F33" s="1"/>
      <c r="G33" s="1"/>
      <c r="H33" s="1"/>
      <c r="I33" s="58"/>
    </row>
    <row r="34" spans="1:9" ht="21" x14ac:dyDescent="0.3">
      <c r="A34" s="81" t="s">
        <v>24</v>
      </c>
      <c r="B34" s="50"/>
      <c r="C34" s="1"/>
      <c r="D34" s="35">
        <f>D22-D30</f>
        <v>100000</v>
      </c>
      <c r="E34" s="36"/>
      <c r="F34" s="39">
        <f ca="1">F22-F24-F30</f>
        <v>0</v>
      </c>
      <c r="G34" s="38"/>
      <c r="H34" s="37">
        <f ca="1">H22-H24-H30</f>
        <v>0</v>
      </c>
      <c r="I34" s="58"/>
    </row>
    <row r="35" spans="1:9" x14ac:dyDescent="0.3">
      <c r="A35" s="82"/>
      <c r="B35" s="61"/>
      <c r="C35" s="61"/>
      <c r="D35" s="61"/>
      <c r="E35" s="61"/>
      <c r="F35" s="61"/>
      <c r="G35" s="61"/>
      <c r="H35" s="61"/>
      <c r="I35" s="62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54"/>
      <c r="B37" s="55"/>
      <c r="C37" s="55"/>
      <c r="D37" s="55"/>
      <c r="E37" s="55"/>
      <c r="F37" s="55"/>
      <c r="G37" s="55"/>
      <c r="H37" s="55"/>
      <c r="I37" s="56"/>
    </row>
    <row r="38" spans="1:9" x14ac:dyDescent="0.3">
      <c r="A38" s="83" t="s">
        <v>25</v>
      </c>
      <c r="B38" s="47"/>
      <c r="C38" s="47"/>
      <c r="D38" s="47"/>
      <c r="E38" s="47"/>
      <c r="F38" s="47"/>
      <c r="G38" s="47"/>
      <c r="H38" s="47"/>
      <c r="I38" s="84"/>
    </row>
    <row r="39" spans="1:9" x14ac:dyDescent="0.3">
      <c r="A39" s="83"/>
      <c r="B39" s="47"/>
      <c r="C39" s="47"/>
      <c r="D39" s="47"/>
      <c r="E39" s="47"/>
      <c r="F39" s="47"/>
      <c r="G39" s="47"/>
      <c r="H39" s="47"/>
      <c r="I39" s="84"/>
    </row>
    <row r="40" spans="1:9" x14ac:dyDescent="0.3">
      <c r="A40" s="83"/>
      <c r="B40" s="47"/>
      <c r="C40" s="47"/>
      <c r="D40" s="47"/>
      <c r="E40" s="47"/>
      <c r="F40" s="47"/>
      <c r="G40" s="47"/>
      <c r="H40" s="47"/>
      <c r="I40" s="84"/>
    </row>
    <row r="41" spans="1:9" x14ac:dyDescent="0.3">
      <c r="A41" s="85"/>
      <c r="B41" s="86"/>
      <c r="C41" s="86"/>
      <c r="D41" s="86"/>
      <c r="E41" s="86"/>
      <c r="F41" s="86"/>
      <c r="G41" s="86"/>
      <c r="H41" s="86"/>
      <c r="I41" s="87"/>
    </row>
    <row r="496" spans="8:8" x14ac:dyDescent="0.3">
      <c r="H496" t="s">
        <v>33</v>
      </c>
    </row>
  </sheetData>
  <protectedRanges>
    <protectedRange sqref="H10" name="Rozstęp2"/>
    <protectedRange sqref="D10" name="Rozstęp1"/>
  </protectedRanges>
  <mergeCells count="20">
    <mergeCell ref="D6:H6"/>
    <mergeCell ref="D5:H5"/>
    <mergeCell ref="A25:B25"/>
    <mergeCell ref="F25:H25"/>
    <mergeCell ref="D27:H27"/>
    <mergeCell ref="A16:B16"/>
    <mergeCell ref="A18:B18"/>
    <mergeCell ref="F19:H19"/>
    <mergeCell ref="A20:B20"/>
    <mergeCell ref="A22:B22"/>
    <mergeCell ref="A24:B24"/>
    <mergeCell ref="D8:H8"/>
    <mergeCell ref="D9:H9"/>
    <mergeCell ref="A10:B10"/>
    <mergeCell ref="A13:B13"/>
    <mergeCell ref="A14:B14"/>
    <mergeCell ref="A38:I41"/>
    <mergeCell ref="A30:B30"/>
    <mergeCell ref="A32:B32"/>
    <mergeCell ref="A34:B34"/>
  </mergeCells>
  <conditionalFormatting sqref="E14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14:G14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H17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F17:G17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25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20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22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30:A31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14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16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3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18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H14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33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E1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17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F10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F19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24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10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A32">
    <cfRule type="iconSet" priority="1">
      <iconSet iconSet="3Symbols2">
        <cfvo type="percent" val="0"/>
        <cfvo type="percent" val="33"/>
        <cfvo type="percent" val="67"/>
      </iconSet>
    </cfRule>
  </conditionalFormatting>
  <dataValidations disablePrompts="1" count="1">
    <dataValidation allowBlank="1" showInputMessage="1" sqref="F16:G16" xr:uid="{147F2282-50BE-4DE5-A88C-C956C4892EBE}"/>
  </dataValidations>
  <pageMargins left="0.7" right="0.7" top="0.75" bottom="0.75" header="0.3" footer="0.3"/>
  <pageSetup paperSize="9" scale="48" orientation="portrait" r:id="rId1"/>
  <rowBreaks count="5" manualBreakCount="5">
    <brk id="51" max="8" man="1"/>
    <brk id="87" max="8" man="1"/>
    <brk id="123" max="8" man="1"/>
    <brk id="167" max="8" man="1"/>
    <brk id="21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Kalkulator DSN PKO BP</vt:lpstr>
      <vt:lpstr>'Kalkulator DSN PKO BP'!Obszar_wydruku</vt:lpstr>
    </vt:vector>
  </TitlesOfParts>
  <Company>PKO Bank Polski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Bańska Katarzyna</dc:creator>
  <cp:lastModifiedBy>Bańska Katarzyna</cp:lastModifiedBy>
  <cp:lastPrinted>2023-05-22T09:24:35Z</cp:lastPrinted>
  <dcterms:created xsi:type="dcterms:W3CDTF">2023-05-22T08:33:33Z</dcterms:created>
  <dcterms:modified xsi:type="dcterms:W3CDTF">2023-05-24T12:43:42Z</dcterms:modified>
</cp:coreProperties>
</file>